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8870" windowHeight="910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 s="1"/>
  <c r="M1245" i="2"/>
  <c r="M1243" i="2"/>
  <c r="M1241" i="2"/>
  <c r="M1240" i="2" s="1"/>
  <c r="M1238" i="2"/>
  <c r="M1233" i="2"/>
  <c r="M1229" i="2"/>
  <c r="M1226" i="2"/>
  <c r="M1223" i="2"/>
  <c r="M1221" i="2"/>
  <c r="M1218" i="2"/>
  <c r="M1214" i="2"/>
  <c r="M1211" i="2"/>
  <c r="M1208" i="2"/>
  <c r="M1206" i="2"/>
  <c r="M1203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4" i="2"/>
  <c r="M1172" i="2"/>
  <c r="M1170" i="2"/>
  <c r="M1167" i="2"/>
  <c r="M1163" i="2"/>
  <c r="M1159" i="2" s="1"/>
  <c r="M1160" i="2"/>
  <c r="M1157" i="2"/>
  <c r="M1155" i="2"/>
  <c r="M1153" i="2"/>
  <c r="M1150" i="2"/>
  <c r="M1145" i="2"/>
  <c r="M1142" i="2"/>
  <c r="M1138" i="2"/>
  <c r="M1135" i="2"/>
  <c r="M1133" i="2"/>
  <c r="M1130" i="2" s="1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8" i="2"/>
  <c r="M1037" i="2"/>
  <c r="M1035" i="2"/>
  <c r="M1025" i="2"/>
  <c r="M1018" i="2"/>
  <c r="M1009" i="2"/>
  <c r="M1001" i="2" s="1"/>
  <c r="M1002" i="2"/>
  <c r="M994" i="2"/>
  <c r="M987" i="2"/>
  <c r="M980" i="2"/>
  <c r="M973" i="2"/>
  <c r="M930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 s="1"/>
  <c r="M154" i="2"/>
  <c r="M153" i="2" s="1"/>
  <c r="M147" i="2"/>
  <c r="M145" i="2"/>
  <c r="M135" i="2"/>
  <c r="M129" i="2"/>
  <c r="M125" i="2"/>
  <c r="M124" i="2" s="1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78" i="1"/>
  <c r="E277" i="1" s="1"/>
  <c r="E270" i="1"/>
  <c r="E263" i="1"/>
  <c r="E255" i="1"/>
  <c r="E248" i="1"/>
  <c r="E240" i="1"/>
  <c r="E233" i="1"/>
  <c r="E232" i="1" s="1"/>
  <c r="E225" i="1"/>
  <c r="E224" i="1" s="1"/>
  <c r="E217" i="1"/>
  <c r="E216" i="1" s="1"/>
  <c r="E209" i="1"/>
  <c r="E208" i="1" s="1"/>
  <c r="E201" i="1"/>
  <c r="E194" i="1"/>
  <c r="E187" i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1" i="1"/>
  <c r="E34" i="1"/>
  <c r="E27" i="1"/>
  <c r="E20" i="1"/>
  <c r="E12" i="1"/>
  <c r="E5" i="1"/>
  <c r="M1239" i="2" l="1"/>
  <c r="M1237" i="2" s="1"/>
  <c r="M1202" i="2"/>
  <c r="M1200" i="2" s="1"/>
  <c r="E19" i="1"/>
  <c r="E93" i="1"/>
  <c r="E172" i="1"/>
  <c r="E247" i="1"/>
  <c r="E280" i="1"/>
  <c r="E312" i="1"/>
  <c r="E303" i="1" s="1"/>
  <c r="E439" i="1" s="1"/>
  <c r="M792" i="2"/>
  <c r="M1072" i="2"/>
  <c r="M1071" i="2" s="1"/>
  <c r="M1068" i="2" s="1"/>
  <c r="M1152" i="2"/>
  <c r="M1176" i="2"/>
  <c r="M1210" i="2"/>
  <c r="M1220" i="2"/>
  <c r="M1219" i="2" s="1"/>
  <c r="M1217" i="2" s="1"/>
  <c r="E63" i="1"/>
  <c r="M578" i="2"/>
  <c r="M1301" i="2"/>
  <c r="M1305" i="2"/>
  <c r="M1309" i="2"/>
  <c r="M577" i="2"/>
  <c r="M1151" i="2"/>
  <c r="M1149" i="2" s="1"/>
  <c r="M41" i="2"/>
  <c r="M39" i="2" s="1"/>
  <c r="M123" i="2"/>
  <c r="M121" i="2" s="1"/>
  <c r="E4" i="1"/>
  <c r="E122" i="1"/>
  <c r="E262" i="1"/>
  <c r="E378" i="1"/>
  <c r="E440" i="1" s="1"/>
  <c r="E435" i="1"/>
  <c r="E436" i="1" s="1"/>
  <c r="M165" i="2"/>
  <c r="M164" i="2" s="1"/>
  <c r="M162" i="2" s="1"/>
  <c r="M99" i="2" s="1"/>
  <c r="M485" i="2"/>
  <c r="M476" i="2" s="1"/>
  <c r="M916" i="2"/>
  <c r="M907" i="2" s="1"/>
  <c r="M1225" i="2"/>
  <c r="M1302" i="2"/>
  <c r="M1306" i="2"/>
  <c r="M1310" i="2"/>
  <c r="M21" i="2"/>
  <c r="M20" i="2" s="1"/>
  <c r="M18" i="2" s="1"/>
  <c r="M1017" i="2"/>
  <c r="M1016" i="2" s="1"/>
  <c r="M1279" i="2" s="1"/>
  <c r="M1169" i="2"/>
  <c r="M1168" i="2" s="1"/>
  <c r="M1166" i="2" s="1"/>
  <c r="M1303" i="2"/>
  <c r="M1307" i="2"/>
  <c r="M1311" i="2"/>
  <c r="E48" i="1"/>
  <c r="M1042" i="2"/>
  <c r="M1137" i="2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129" i="2"/>
  <c r="M1125" i="2" s="1"/>
  <c r="M1296" i="2"/>
  <c r="E458" i="1"/>
  <c r="M570" i="2" l="1"/>
  <c r="M1277" i="2"/>
  <c r="M1312" i="2"/>
  <c r="E3" i="1"/>
  <c r="E438" i="1" s="1"/>
  <c r="E442" i="1" s="1"/>
  <c r="E443" i="1" s="1"/>
  <c r="M1278" i="2"/>
  <c r="M197" i="2"/>
  <c r="M17" i="2"/>
  <c r="M1033" i="2"/>
  <c r="M196" i="2" l="1"/>
  <c r="M5" i="2" s="1"/>
  <c r="M1280" i="2"/>
  <c r="K1127" i="2"/>
  <c r="M1281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63" i="1" l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036" i="2" l="1"/>
  <c r="K1034" i="2" s="1"/>
  <c r="K1151" i="2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<sst xmlns="http://schemas.openxmlformats.org/spreadsheetml/2006/main" count="2741" uniqueCount="320">
  <si>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</si>
  <si>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</si>
  <si>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</si>
  <si>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</si>
  <si>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</si>
  <si>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</si>
  <si>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</si>
  <si>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</si>
  <si>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</si>
  <si>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</si>
  <si>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</si>
  <si>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</si>
  <si>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</si>
  <si>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</si>
  <si>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</si>
  <si>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</si>
  <si>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</si>
  <si>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</si>
  <si>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</si>
  <si>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</si>
  <si>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</si>
  <si>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</si>
  <si>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</si>
  <si>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</si>
  <si>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</si>
  <si>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</si>
  <si>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</si>
  <si>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</si>
  <si>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</si>
  <si>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</si>
  <si>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</si>
  <si>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</si>
  <si>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</si>
  <si>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</si>
  <si>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</si>
  <si>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</si>
  <si>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</si>
  <si>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</si>
  <si>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</si>
  <si>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</si>
  <si>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</si>
  <si>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</si>
  <si>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</si>
  <si>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</si>
  <si>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</si>
  <si>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</si>
  <si>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</si>
  <si>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</si>
  <si>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</si>
  <si>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</si>
  <si>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</si>
  <si>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</si>
  <si>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</si>
  <si>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</si>
  <si>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</si>
  <si>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</si>
  <si>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</si>
  <si>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</si>
  <si>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</si>
  <si>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</si>
  <si>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</si>
  <si>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</si>
  <si>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</si>
  <si>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</si>
  <si>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</si>
  <si>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</si>
  <si>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</si>
  <si>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</si>
  <si>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</si>
  <si>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</si>
  <si>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</si>
  <si>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</si>
  <si>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</si>
  <si>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</si>
  <si>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</si>
  <si>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</si>
  <si>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</si>
  <si>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</si>
  <si>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</si>
  <si>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</si>
  <si>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</si>
  <si>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</si>
  <si>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</si>
  <si>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</si>
  <si>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</si>
  <si>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</si>
  <si>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</si>
  <si>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</si>
  <si>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</si>
  <si>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</si>
  <si>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</si>
  <si>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</si>
  <si>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</si>
  <si>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</si>
  <si>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</si>
  <si>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</si>
  <si>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</si>
  <si>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</si>
  <si>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</si>
  <si>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</si>
  <si>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</si>
  <si>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</si>
  <si>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</si>
  <si>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</si>
  <si>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</si>
  <si>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</si>
  <si>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</si>
  <si>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</si>
  <si>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</si>
  <si>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</si>
  <si>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</si>
  <si>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</si>
  <si>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</si>
  <si>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</si>
  <si>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</si>
  <si>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</si>
  <si>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</si>
  <si>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</si>
  <si>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</si>
  <si>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</si>
  <si>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</si>
  <si>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</si>
  <si>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</si>
  <si>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</si>
  <si>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</si>
  <si>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</si>
  <si>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</si>
  <si>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</si>
  <si>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</si>
  <si>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</si>
  <si>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</si>
  <si>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</si>
  <si>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</si>
  <si>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</si>
  <si>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</si>
  <si>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</si>
  <si>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</si>
  <si>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</si>
  <si>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</si>
  <si>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</si>
  <si>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</si>
  <si>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</si>
  <si>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</si>
  <si>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</si>
  <si>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</si>
  <si>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</si>
  <si>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</si>
  <si>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</si>
  <si>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</si>
  <si>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</si>
  <si>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</si>
  <si>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</si>
  <si>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</si>
  <si>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</si>
  <si>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</si>
  <si>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</si>
  <si>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</si>
  <si>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</si>
  <si>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</si>
  <si>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</si>
  <si>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</si>
  <si>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</si>
  <si>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</si>
  <si>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</si>
  <si>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</si>
  <si>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</si>
  <si>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</si>
  <si>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</si>
  <si>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</si>
  <si>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</si>
  <si>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</si>
  <si>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</si>
  <si>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</si>
  <si>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</si>
  <si>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</si>
  <si>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</si>
  <si>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</si>
  <si>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</si>
  <si>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</si>
  <si>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</si>
  <si>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</si>
  <si>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</si>
  <si>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</si>
  <si>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</si>
  <si>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</si>
  <si>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</si>
  <si>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</si>
  <si>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</si>
  <si>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</si>
  <si>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</si>
  <si>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</si>
  <si>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</si>
  <si>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</si>
  <si>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</si>
  <si>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</si>
  <si>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</si>
  <si>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</si>
  <si>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</si>
  <si>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</si>
  <si>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</si>
  <si>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</si>
  <si>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</si>
  <si>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</si>
  <si>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</si>
  <si>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</si>
  <si>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</si>
  <si>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</si>
  <si>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</si>
  <si>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</si>
  <si>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</si>
  <si>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</si>
  <si>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</si>
  <si>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</si>
  <si>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</si>
  <si>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</si>
  <si>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</si>
  <si>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</si>
  <si>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</si>
  <si>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</si>
  <si>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</si>
  <si>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</si>
  <si>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</si>
  <si>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</si>
  <si>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</si>
  <si>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</si>
  <si>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</si>
  <si>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</si>
  <si>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</si>
  <si>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</si>
  <si>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</si>
  <si>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</si>
  <si>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</si>
  <si>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</si>
  <si>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</si>
  <si>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</si>
  <si>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</si>
  <si>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</si>
  <si>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</si>
  <si>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</si>
  <si>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</si>
  <si>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</si>
  <si>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</si>
  <si>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</si>
  <si>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</si>
  <si>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</si>
  <si>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</si>
  <si>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</si>
  <si>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</si>
  <si>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</si>
  <si>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</si>
  <si>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</si>
  <si>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</si>
  <si>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</si>
  <si>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</si>
  <si>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</si>
  <si>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</si>
  <si>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</si>
  <si>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</si>
  <si>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</si>
  <si>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</si>
  <si>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</si>
  <si>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</si>
  <si>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</si>
  <si>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</si>
  <si>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</si>
  <si>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</si>
  <si>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</si>
  <si>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</si>
  <si>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</si>
  <si>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</si>
  <si>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</si>
  <si>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</si>
  <si>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</si>
  <si>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</si>
  <si>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</si>
  <si>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</si>
  <si>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</si>
  <si>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</si>
  <si>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</si>
  <si>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</si>
  <si>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</si>
  <si>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</si>
  <si>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</si>
  <si>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</si>
  <si>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</si>
  <si>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</si>
  <si>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</si>
  <si>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</si>
  <si>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</si>
  <si>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</si>
  <si>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</si>
  <si>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</si>
  <si>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</si>
  <si>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</si>
  <si>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</si>
  <si>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</si>
  <si>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</si>
  <si>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</si>
  <si>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</si>
  <si>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</si>
  <si>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</si>
  <si>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</si>
  <si>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</si>
  <si>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</si>
  <si>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</si>
  <si>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</si>
  <si>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</si>
  <si>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</si>
  <si>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</si>
  <si>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</si>
  <si>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</si>
  <si>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</si>
  <si>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</si>
  <si>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</si>
  <si>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</si>
  <si>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</si>
  <si>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</si>
  <si>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</si>
  <si>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 xml:space="preserve"> </t>
  </si>
  <si>
    <t>NAZIV ŠKOLE: TEHNIČKA ŠKOLA I PRIROD. GIM. R. BOŠKOVIĆA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</si>
</sst>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17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425" sqref="C425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10540356</v>
      </c>
      <c r="D3" s="6">
        <f>SUM(D4,D19,D48,D63,D78,D93,D122,D172,D208,D216,D224,D232,D247,D262,D280,D295)</f>
        <v>10514043</v>
      </c>
      <c r="E3" s="6">
        <f>SUM(E4,E19,E48,E63,E78,E93,E122,E172,E208,E216,E224,E232,E247,E262,E280,E295)</f>
        <v>10557731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9222500</v>
      </c>
      <c r="D63" s="17">
        <f t="shared" ref="D63" si="27">SUM(D64,D71)</f>
        <v>9196187</v>
      </c>
      <c r="E63" s="17">
        <f t="shared" ref="E63" si="28">SUM(E64,E71)</f>
        <v>9239875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9222500</v>
      </c>
      <c r="D64" s="12">
        <f t="shared" ref="D64" si="30">SUM(D65:D70)</f>
        <v>9196187</v>
      </c>
      <c r="E64" s="12">
        <f t="shared" ref="E64" si="31">SUM(E65:E70)</f>
        <v>9239875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9222500</v>
      </c>
      <c r="D67" s="14">
        <v>9196187</v>
      </c>
      <c r="E67" s="14">
        <v>9239875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0</v>
      </c>
      <c r="D71" s="12">
        <f t="shared" ref="D71" si="33">SUM(D72:D77)</f>
        <v>0</v>
      </c>
      <c r="E71" s="12">
        <f t="shared" ref="E71" si="34">SUM(E72:E77)</f>
        <v>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/>
      <c r="D74" s="14"/>
      <c r="E74" s="14"/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10000</v>
      </c>
      <c r="D224" s="17">
        <f t="shared" ref="D224:E224" si="112">SUM(D225)</f>
        <v>10000</v>
      </c>
      <c r="E224" s="17">
        <f t="shared" si="112"/>
        <v>10000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10000</v>
      </c>
      <c r="D225" s="12">
        <f t="shared" ref="D225" si="114">SUM(D226:D231)</f>
        <v>10000</v>
      </c>
      <c r="E225" s="12">
        <f t="shared" ref="E225" si="115">SUM(E226:E231)</f>
        <v>10000</v>
      </c>
    </row>
    <row r="226" spans="1:5" s="7" customFormat="1" x14ac:dyDescent="0.25">
      <c r="A226" s="10"/>
      <c r="B226" s="13">
        <v>3210</v>
      </c>
      <c r="C226" s="14">
        <v>10000</v>
      </c>
      <c r="D226" s="14">
        <v>10000</v>
      </c>
      <c r="E226" s="14">
        <v>10000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25000</v>
      </c>
      <c r="D232" s="17">
        <f t="shared" ref="D232" si="117">SUM(D233,D240)</f>
        <v>25000</v>
      </c>
      <c r="E232" s="17">
        <f t="shared" ref="E232" si="118">SUM(E233,E240)</f>
        <v>25000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25000</v>
      </c>
      <c r="D233" s="12">
        <f t="shared" ref="D233" si="120">SUM(D234:D239)</f>
        <v>25000</v>
      </c>
      <c r="E233" s="12">
        <f t="shared" ref="E233" si="121">SUM(E234:E239)</f>
        <v>25000</v>
      </c>
    </row>
    <row r="234" spans="1:5" s="7" customFormat="1" x14ac:dyDescent="0.25">
      <c r="A234" s="10"/>
      <c r="B234" s="13">
        <v>3210</v>
      </c>
      <c r="C234" s="14">
        <v>25000</v>
      </c>
      <c r="D234" s="14">
        <v>25000</v>
      </c>
      <c r="E234" s="14">
        <v>25000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0</v>
      </c>
      <c r="D240" s="12">
        <f t="shared" ref="D240" si="123">SUM(D241:D246)</f>
        <v>0</v>
      </c>
      <c r="E240" s="12">
        <f t="shared" ref="E240" si="124">SUM(E241:E246)</f>
        <v>0</v>
      </c>
    </row>
    <row r="241" spans="1:5" s="7" customFormat="1" x14ac:dyDescent="0.25">
      <c r="A241" s="10"/>
      <c r="B241" s="13">
        <v>3210</v>
      </c>
      <c r="C241" s="14"/>
      <c r="D241" s="14"/>
      <c r="E241" s="14"/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1282856</v>
      </c>
      <c r="D262" s="17">
        <f>SUM(D263,D270)</f>
        <v>1282856</v>
      </c>
      <c r="E262" s="17">
        <f>SUM(E263,E270)</f>
        <v>1282856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1282856</v>
      </c>
      <c r="D263" s="12">
        <f>SUM(D264:D269)</f>
        <v>1282856</v>
      </c>
      <c r="E263" s="12">
        <f>SUM(E264:E269)</f>
        <v>1282856</v>
      </c>
      <c r="F263" s="24"/>
    </row>
    <row r="264" spans="1:6" s="7" customFormat="1" x14ac:dyDescent="0.25">
      <c r="A264" s="10"/>
      <c r="B264" s="22">
        <v>11</v>
      </c>
      <c r="C264" s="14">
        <v>11300</v>
      </c>
      <c r="D264" s="14">
        <v>11300</v>
      </c>
      <c r="E264" s="14">
        <v>11300</v>
      </c>
    </row>
    <row r="265" spans="1:6" s="7" customFormat="1" x14ac:dyDescent="0.25">
      <c r="A265" s="10"/>
      <c r="B265" s="25">
        <v>12</v>
      </c>
      <c r="C265" s="14">
        <v>1253834</v>
      </c>
      <c r="D265" s="14">
        <v>1253834</v>
      </c>
      <c r="E265" s="14">
        <v>1253834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17722</v>
      </c>
      <c r="D269" s="14">
        <v>17722</v>
      </c>
      <c r="E269" s="14">
        <v>17722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0</v>
      </c>
      <c r="D270" s="12">
        <f>SUM(D271:D276)</f>
        <v>0</v>
      </c>
      <c r="E270" s="12">
        <f>SUM(E271:E276)</f>
        <v>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1000</v>
      </c>
      <c r="D303" s="6">
        <f t="shared" ref="D303:E303" si="153">SUM(D304,D312,D334,D370)</f>
        <v>1000</v>
      </c>
      <c r="E303" s="6">
        <f t="shared" si="153"/>
        <v>1000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1000</v>
      </c>
      <c r="D312" s="17">
        <f t="shared" ref="D312" si="160">SUM(D313,D320,D327)</f>
        <v>1000</v>
      </c>
      <c r="E312" s="17">
        <f t="shared" ref="E312" si="161">SUM(E313,E320,E327)</f>
        <v>1000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1000</v>
      </c>
      <c r="D313" s="12">
        <f t="shared" ref="D313" si="163">SUM(D314:D319)</f>
        <v>1000</v>
      </c>
      <c r="E313" s="12">
        <f t="shared" ref="E313" si="164">SUM(E314:E319)</f>
        <v>1000</v>
      </c>
    </row>
    <row r="314" spans="1:5" s="7" customFormat="1" x14ac:dyDescent="0.25">
      <c r="A314" s="10"/>
      <c r="B314" s="13">
        <v>3210</v>
      </c>
      <c r="C314" s="14">
        <v>1000</v>
      </c>
      <c r="D314" s="14">
        <v>1000</v>
      </c>
      <c r="E314" s="14">
        <v>1000</v>
      </c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655586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655586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655586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/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>
        <v>655586</v>
      </c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11196942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10515043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10558731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10540356</v>
      </c>
      <c r="D438" s="170">
        <f>D3</f>
        <v>10514043</v>
      </c>
      <c r="E438" s="170">
        <f>E3</f>
        <v>10557731</v>
      </c>
    </row>
    <row r="439" spans="1:6" s="7" customFormat="1" x14ac:dyDescent="0.25">
      <c r="A439" s="178"/>
      <c r="B439" s="179" t="s">
        <v>96</v>
      </c>
      <c r="C439" s="170">
        <f>C303</f>
        <v>1000</v>
      </c>
      <c r="D439" s="170">
        <f>D303</f>
        <v>1000</v>
      </c>
      <c r="E439" s="170">
        <f>E303</f>
        <v>1000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655586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11196942</v>
      </c>
      <c r="D442" s="171">
        <f t="shared" si="232"/>
        <v>10515043</v>
      </c>
      <c r="E442" s="171">
        <f t="shared" ref="E442" si="233">SUM(E438:E441)</f>
        <v>10558731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11300</v>
      </c>
      <c r="D446" s="173">
        <f t="shared" ref="C446:E457" si="234">SUMIF($B$5:$B$435,$B446,D$5:D$435)</f>
        <v>11300</v>
      </c>
      <c r="E446" s="173">
        <f t="shared" si="234"/>
        <v>11300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1253834</v>
      </c>
      <c r="D447" s="173">
        <f t="shared" si="234"/>
        <v>1253834</v>
      </c>
      <c r="E447" s="173">
        <f t="shared" si="234"/>
        <v>1253834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17722</v>
      </c>
      <c r="D451" s="173">
        <f t="shared" si="234"/>
        <v>17722</v>
      </c>
      <c r="E451" s="173">
        <f t="shared" si="234"/>
        <v>17722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36000</v>
      </c>
      <c r="D452" s="173">
        <f t="shared" si="234"/>
        <v>36000</v>
      </c>
      <c r="E452" s="173">
        <f t="shared" si="234"/>
        <v>36000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9878086</v>
      </c>
      <c r="D454" s="173">
        <f t="shared" si="234"/>
        <v>9196187</v>
      </c>
      <c r="E454" s="173">
        <f t="shared" si="234"/>
        <v>9239875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11196942</v>
      </c>
      <c r="D458" s="174">
        <f>SUM(D446:D457)</f>
        <v>10515043</v>
      </c>
      <c r="E458" s="174">
        <f>SUM(E446:E457)</f>
        <v>10558731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K1" sqref="K1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5.140625" customWidth="1"/>
  </cols>
  <sheetData>
    <row r="1" spans="1:15" ht="32.25" customHeight="1" x14ac:dyDescent="0.25">
      <c r="C1" s="50"/>
      <c r="D1" s="50"/>
      <c r="E1" s="240" t="s">
        <v>319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11196942</v>
      </c>
      <c r="L5" s="73">
        <f t="shared" ref="L5:M5" si="4">SUM(L99,L196,L1033)</f>
        <v>10515043</v>
      </c>
      <c r="M5" s="73">
        <f t="shared" si="4"/>
        <v>10558731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11300</v>
      </c>
      <c r="L6" s="73">
        <f t="shared" ref="K6:M16" si="5">SUMIF($F$20:$F$1276,$G6,L$20:L$1276)</f>
        <v>11300</v>
      </c>
      <c r="M6" s="73">
        <f t="shared" si="5"/>
        <v>11300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1253834</v>
      </c>
      <c r="L7" s="73">
        <f t="shared" si="5"/>
        <v>1253834</v>
      </c>
      <c r="M7" s="73">
        <f t="shared" si="5"/>
        <v>1253834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36000</v>
      </c>
      <c r="L8" s="73">
        <f t="shared" si="5"/>
        <v>36000</v>
      </c>
      <c r="M8" s="73">
        <f t="shared" si="5"/>
        <v>36000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17722</v>
      </c>
      <c r="L11" s="73">
        <f t="shared" si="5"/>
        <v>17722</v>
      </c>
      <c r="M11" s="73">
        <f t="shared" si="5"/>
        <v>17722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9878086</v>
      </c>
      <c r="L12" s="73">
        <f t="shared" si="5"/>
        <v>9196187</v>
      </c>
      <c r="M12" s="73">
        <f t="shared" si="5"/>
        <v>9239875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1253834</v>
      </c>
      <c r="L99" s="94">
        <f>SUM(L100,L113,L121,L162,L181)</f>
        <v>1253834</v>
      </c>
      <c r="M99" s="94">
        <f>SUM(M100,M113,M121,M162,M181)</f>
        <v>1253834</v>
      </c>
      <c r="N99" s="197"/>
    </row>
    <row r="100" spans="1:14" ht="38.25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5.5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5.5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5.5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>
        <v>6000</v>
      </c>
      <c r="L107" s="107">
        <v>6000</v>
      </c>
      <c r="M107" s="107">
        <v>6000</v>
      </c>
      <c r="N107" s="198">
        <v>122</v>
      </c>
    </row>
    <row r="108" spans="1:14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>
        <v>1000</v>
      </c>
      <c r="L108" s="107">
        <v>1000</v>
      </c>
      <c r="M108" s="107">
        <v>1000</v>
      </c>
      <c r="N108" s="198">
        <v>122</v>
      </c>
    </row>
    <row r="109" spans="1:14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>
        <v>1000</v>
      </c>
      <c r="L109" s="107">
        <v>1000</v>
      </c>
      <c r="M109" s="107">
        <v>1000</v>
      </c>
      <c r="N109" s="198">
        <v>122</v>
      </c>
    </row>
    <row r="110" spans="1:14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1000</v>
      </c>
      <c r="L110" s="107">
        <v>1000</v>
      </c>
      <c r="M110" s="107">
        <v>1000</v>
      </c>
      <c r="N110" s="198">
        <v>122</v>
      </c>
    </row>
    <row r="111" spans="1:14" ht="25.5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>
        <v>1000</v>
      </c>
      <c r="L111" s="107">
        <v>1000</v>
      </c>
      <c r="M111" s="107">
        <v>1000</v>
      </c>
      <c r="N111" s="198">
        <v>122</v>
      </c>
    </row>
    <row r="112" spans="1:14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214250</v>
      </c>
      <c r="L121" s="78">
        <f>SUM(L123)</f>
        <v>214250</v>
      </c>
      <c r="M121" s="78">
        <f>SUM(M123)</f>
        <v>214250</v>
      </c>
      <c r="N121" s="198"/>
    </row>
    <row r="122" spans="1:14" ht="25.5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214250</v>
      </c>
      <c r="L122" s="85">
        <f t="shared" ref="L122" si="56">SUMIF($F123:$F161,$G122,L123:L161)</f>
        <v>214250</v>
      </c>
      <c r="M122" s="85">
        <f t="shared" ref="M122" si="57">SUMIF($F123:$F161,$G122,M123:M161)</f>
        <v>214250</v>
      </c>
      <c r="N122" s="197"/>
    </row>
    <row r="123" spans="1:14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214250</v>
      </c>
      <c r="L123" s="69">
        <f t="shared" ref="L123" si="59">SUM(L124,L153,L158)</f>
        <v>214250</v>
      </c>
      <c r="M123" s="69">
        <f t="shared" ref="M123" si="60">SUM(M124,M153,M158)</f>
        <v>214250</v>
      </c>
      <c r="N123" s="198"/>
    </row>
    <row r="124" spans="1:14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209100</v>
      </c>
      <c r="L124" s="69">
        <f>SUM(L125,L129,L135,L145,L147)</f>
        <v>209100</v>
      </c>
      <c r="M124" s="69">
        <f>SUM(M125,M129,M135,M145,M147)</f>
        <v>209100</v>
      </c>
      <c r="N124" s="197"/>
    </row>
    <row r="125" spans="1:14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40500</v>
      </c>
      <c r="L125" s="69">
        <f>SUM(L126:L128)</f>
        <v>40500</v>
      </c>
      <c r="M125" s="69">
        <f>SUM(M126:M128)</f>
        <v>40500</v>
      </c>
      <c r="N125" s="203"/>
    </row>
    <row r="126" spans="1:14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35000</v>
      </c>
      <c r="L126" s="107">
        <v>35000</v>
      </c>
      <c r="M126" s="107">
        <v>35000</v>
      </c>
      <c r="N126" s="197">
        <v>122</v>
      </c>
    </row>
    <row r="127" spans="1:14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5000</v>
      </c>
      <c r="L127" s="107">
        <v>5000</v>
      </c>
      <c r="M127" s="107">
        <v>5000</v>
      </c>
      <c r="N127" s="197">
        <v>122</v>
      </c>
    </row>
    <row r="128" spans="1:14" ht="25.5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500</v>
      </c>
      <c r="L128" s="107">
        <v>500</v>
      </c>
      <c r="M128" s="107">
        <v>500</v>
      </c>
      <c r="N128" s="197">
        <v>122</v>
      </c>
    </row>
    <row r="129" spans="1:14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69000</v>
      </c>
      <c r="L129" s="69">
        <f>SUM(L130:L134)</f>
        <v>69000</v>
      </c>
      <c r="M129" s="69">
        <f>SUM(M130:M134)</f>
        <v>69000</v>
      </c>
      <c r="N129" s="197"/>
    </row>
    <row r="130" spans="1:14" ht="25.5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45000</v>
      </c>
      <c r="L130" s="107">
        <v>45000</v>
      </c>
      <c r="M130" s="107">
        <v>45000</v>
      </c>
      <c r="N130" s="197">
        <v>122</v>
      </c>
    </row>
    <row r="131" spans="1:14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>
        <v>2000</v>
      </c>
      <c r="L131" s="107">
        <v>2000</v>
      </c>
      <c r="M131" s="107">
        <v>2000</v>
      </c>
      <c r="N131" s="197">
        <v>122</v>
      </c>
    </row>
    <row r="132" spans="1:14" ht="25.5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14000</v>
      </c>
      <c r="L132" s="107">
        <v>14000</v>
      </c>
      <c r="M132" s="107">
        <v>14000</v>
      </c>
      <c r="N132" s="197">
        <v>122</v>
      </c>
    </row>
    <row r="133" spans="1:14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3000</v>
      </c>
      <c r="L133" s="107">
        <v>3000</v>
      </c>
      <c r="M133" s="107">
        <v>3000</v>
      </c>
      <c r="N133" s="197">
        <v>122</v>
      </c>
    </row>
    <row r="134" spans="1:14" ht="25.5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5000</v>
      </c>
      <c r="L134" s="107">
        <v>5000</v>
      </c>
      <c r="M134" s="107">
        <v>5000</v>
      </c>
      <c r="N134" s="197">
        <v>122</v>
      </c>
    </row>
    <row r="135" spans="1:14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85500</v>
      </c>
      <c r="L135" s="69">
        <f>SUM(L136:L144)</f>
        <v>85500</v>
      </c>
      <c r="M135" s="69">
        <f>SUM(M136:M144)</f>
        <v>85500</v>
      </c>
      <c r="N135" s="197"/>
    </row>
    <row r="136" spans="1:14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18000</v>
      </c>
      <c r="L136" s="107">
        <v>18000</v>
      </c>
      <c r="M136" s="107">
        <v>18000</v>
      </c>
      <c r="N136" s="197">
        <v>122</v>
      </c>
    </row>
    <row r="137" spans="1:14" ht="25.5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500</v>
      </c>
      <c r="L137" s="107">
        <v>500</v>
      </c>
      <c r="M137" s="107">
        <v>500</v>
      </c>
      <c r="N137" s="197">
        <v>122</v>
      </c>
    </row>
    <row r="138" spans="1:14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2000</v>
      </c>
      <c r="L138" s="107">
        <v>2000</v>
      </c>
      <c r="M138" s="107">
        <v>2000</v>
      </c>
      <c r="N138" s="197">
        <v>122</v>
      </c>
    </row>
    <row r="139" spans="1:14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32000</v>
      </c>
      <c r="L139" s="107">
        <v>32000</v>
      </c>
      <c r="M139" s="107">
        <v>32000</v>
      </c>
      <c r="N139" s="197">
        <v>122</v>
      </c>
    </row>
    <row r="140" spans="1:14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>
        <v>2000</v>
      </c>
      <c r="L140" s="107">
        <v>2000</v>
      </c>
      <c r="M140" s="107">
        <v>2000</v>
      </c>
      <c r="N140" s="197">
        <v>122</v>
      </c>
    </row>
    <row r="141" spans="1:14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>
        <v>1000</v>
      </c>
      <c r="L141" s="107">
        <v>1000</v>
      </c>
      <c r="M141" s="107">
        <v>1000</v>
      </c>
      <c r="N141" s="197">
        <v>122</v>
      </c>
    </row>
    <row r="142" spans="1:14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>
        <v>15000</v>
      </c>
      <c r="L142" s="107">
        <v>15000</v>
      </c>
      <c r="M142" s="107">
        <v>15000</v>
      </c>
      <c r="N142" s="197">
        <v>122</v>
      </c>
    </row>
    <row r="143" spans="1:14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9000</v>
      </c>
      <c r="L143" s="107">
        <v>9000</v>
      </c>
      <c r="M143" s="107">
        <v>9000</v>
      </c>
      <c r="N143" s="197">
        <v>122</v>
      </c>
    </row>
    <row r="144" spans="1:14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6000</v>
      </c>
      <c r="L144" s="107">
        <v>6000</v>
      </c>
      <c r="M144" s="107">
        <v>6000</v>
      </c>
      <c r="N144" s="197">
        <v>122</v>
      </c>
    </row>
    <row r="145" spans="1:14" ht="25.5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1000</v>
      </c>
      <c r="L145" s="69">
        <f>SUM(L146)</f>
        <v>1000</v>
      </c>
      <c r="M145" s="69">
        <f>SUM(M146)</f>
        <v>1000</v>
      </c>
      <c r="N145" s="197"/>
    </row>
    <row r="146" spans="1:14" ht="25.5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>
        <v>1000</v>
      </c>
      <c r="L146" s="107">
        <v>1000</v>
      </c>
      <c r="M146" s="107">
        <v>1000</v>
      </c>
      <c r="N146" s="197">
        <v>122</v>
      </c>
    </row>
    <row r="147" spans="1:14" ht="25.5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13100</v>
      </c>
      <c r="L147" s="69">
        <f>SUM(L148:L152)</f>
        <v>13100</v>
      </c>
      <c r="M147" s="69">
        <f>SUM(M148:M152)</f>
        <v>13100</v>
      </c>
      <c r="N147" s="198"/>
    </row>
    <row r="148" spans="1:14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>
        <v>7300</v>
      </c>
      <c r="L148" s="107">
        <v>7300</v>
      </c>
      <c r="M148" s="107">
        <v>7300</v>
      </c>
      <c r="N148" s="197">
        <v>122</v>
      </c>
    </row>
    <row r="149" spans="1:14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1000</v>
      </c>
      <c r="L149" s="107">
        <v>1000</v>
      </c>
      <c r="M149" s="107">
        <v>1000</v>
      </c>
      <c r="N149" s="197">
        <v>122</v>
      </c>
    </row>
    <row r="150" spans="1:14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500</v>
      </c>
      <c r="L150" s="107">
        <v>500</v>
      </c>
      <c r="M150" s="107">
        <v>500</v>
      </c>
      <c r="N150" s="197">
        <v>122</v>
      </c>
    </row>
    <row r="151" spans="1:14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>
        <v>500</v>
      </c>
      <c r="L151" s="107">
        <v>500</v>
      </c>
      <c r="M151" s="107">
        <v>500</v>
      </c>
      <c r="N151" s="197">
        <v>122</v>
      </c>
    </row>
    <row r="152" spans="1:14" ht="25.5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3800</v>
      </c>
      <c r="L152" s="107">
        <v>3800</v>
      </c>
      <c r="M152" s="107">
        <v>3800</v>
      </c>
      <c r="N152" s="197">
        <v>122</v>
      </c>
    </row>
    <row r="153" spans="1:14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150</v>
      </c>
      <c r="L153" s="69">
        <f>SUM(L154)</f>
        <v>150</v>
      </c>
      <c r="M153" s="69">
        <f>SUM(M154)</f>
        <v>150</v>
      </c>
      <c r="N153" s="197"/>
    </row>
    <row r="154" spans="1:14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150</v>
      </c>
      <c r="L154" s="69">
        <f>SUM(L155:L157)</f>
        <v>150</v>
      </c>
      <c r="M154" s="69">
        <f>SUM(M155:M157)</f>
        <v>150</v>
      </c>
      <c r="N154" s="197"/>
    </row>
    <row r="155" spans="1:14" ht="25.5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>
        <v>100</v>
      </c>
      <c r="L155" s="107">
        <v>100</v>
      </c>
      <c r="M155" s="107">
        <v>100</v>
      </c>
      <c r="N155" s="197">
        <v>122</v>
      </c>
    </row>
    <row r="156" spans="1:14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>
        <v>50</v>
      </c>
      <c r="L156" s="107">
        <v>50</v>
      </c>
      <c r="M156" s="107">
        <v>50</v>
      </c>
      <c r="N156" s="197">
        <v>122</v>
      </c>
    </row>
    <row r="157" spans="1:14" ht="25.5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5000</v>
      </c>
      <c r="L158" s="69">
        <f>SUM(L159)</f>
        <v>5000</v>
      </c>
      <c r="M158" s="69">
        <f>SUM(M159)</f>
        <v>5000</v>
      </c>
      <c r="N158" s="197"/>
    </row>
    <row r="159" spans="1:14" ht="25.5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5000</v>
      </c>
      <c r="L159" s="69">
        <f t="shared" ref="L159:M159" si="65">SUM(L160)</f>
        <v>5000</v>
      </c>
      <c r="M159" s="69">
        <f t="shared" si="65"/>
        <v>5000</v>
      </c>
      <c r="N159" s="197"/>
    </row>
    <row r="160" spans="1:14" ht="25.5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>
        <v>5000</v>
      </c>
      <c r="L160" s="107">
        <v>5000</v>
      </c>
      <c r="M160" s="107">
        <v>5000</v>
      </c>
      <c r="N160" s="198">
        <v>122</v>
      </c>
    </row>
    <row r="161" spans="1:14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1029584</v>
      </c>
      <c r="L162" s="88">
        <f>SUM(L164)</f>
        <v>1029584</v>
      </c>
      <c r="M162" s="88">
        <f>SUM(M164)</f>
        <v>1029584</v>
      </c>
      <c r="N162" s="198"/>
    </row>
    <row r="163" spans="1:14" ht="25.5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1029584</v>
      </c>
      <c r="L163" s="85">
        <f t="shared" ref="L163" si="67">SUMIF($F164:$F180,$G163,L164:L180)</f>
        <v>1029584</v>
      </c>
      <c r="M163" s="85">
        <f t="shared" ref="M163" si="68">SUMIF($F164:$F180,$G163,M164:M180)</f>
        <v>1029584</v>
      </c>
      <c r="N163" s="197"/>
    </row>
    <row r="164" spans="1:14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1029584</v>
      </c>
      <c r="L164" s="69">
        <f t="shared" ref="L164:M164" si="70">SUM(L165)</f>
        <v>1029584</v>
      </c>
      <c r="M164" s="69">
        <f t="shared" si="70"/>
        <v>1029584</v>
      </c>
      <c r="N164" s="198"/>
    </row>
    <row r="165" spans="1:14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1029584</v>
      </c>
      <c r="L165" s="69">
        <f>SUM(L166,L168,L172,L178)</f>
        <v>1029584</v>
      </c>
      <c r="M165" s="69">
        <f>SUM(M166,M168,M172,M178)</f>
        <v>1029584</v>
      </c>
      <c r="N165" s="197"/>
    </row>
    <row r="166" spans="1:14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165000</v>
      </c>
      <c r="L166" s="69">
        <f>SUM(L167)</f>
        <v>165000</v>
      </c>
      <c r="M166" s="69">
        <f>SUM(M167)</f>
        <v>165000</v>
      </c>
      <c r="N166" s="197"/>
    </row>
    <row r="167" spans="1:14" ht="25.5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165000</v>
      </c>
      <c r="L167" s="107">
        <v>165000</v>
      </c>
      <c r="M167" s="107">
        <v>165000</v>
      </c>
      <c r="N167" s="197">
        <v>122</v>
      </c>
    </row>
    <row r="168" spans="1:14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794874</v>
      </c>
      <c r="L168" s="69">
        <f>SUM(L169:L171)</f>
        <v>794874</v>
      </c>
      <c r="M168" s="69">
        <f>SUM(M169:M171)</f>
        <v>794874</v>
      </c>
      <c r="N168" s="197"/>
    </row>
    <row r="169" spans="1:14" ht="25.5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>
        <v>44874</v>
      </c>
      <c r="L170" s="107">
        <v>44874</v>
      </c>
      <c r="M170" s="107">
        <v>44874</v>
      </c>
      <c r="N170" s="197">
        <v>122</v>
      </c>
    </row>
    <row r="171" spans="1:14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750000</v>
      </c>
      <c r="L171" s="107">
        <v>750000</v>
      </c>
      <c r="M171" s="107">
        <v>750000</v>
      </c>
      <c r="N171" s="197">
        <v>122</v>
      </c>
    </row>
    <row r="172" spans="1:14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69710</v>
      </c>
      <c r="L172" s="69">
        <f t="shared" ref="L172:M172" si="71">SUM(L173:L177)</f>
        <v>69710</v>
      </c>
      <c r="M172" s="69">
        <f t="shared" si="71"/>
        <v>69710</v>
      </c>
      <c r="N172" s="197"/>
    </row>
    <row r="173" spans="1:14" ht="25.5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39900</v>
      </c>
      <c r="L173" s="107">
        <v>39900</v>
      </c>
      <c r="M173" s="107">
        <v>39900</v>
      </c>
      <c r="N173" s="197">
        <v>122</v>
      </c>
    </row>
    <row r="174" spans="1:14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18310</v>
      </c>
      <c r="L174" s="107">
        <v>18310</v>
      </c>
      <c r="M174" s="107">
        <v>18310</v>
      </c>
      <c r="N174" s="197">
        <v>122</v>
      </c>
    </row>
    <row r="175" spans="1:14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11500</v>
      </c>
      <c r="L176" s="107">
        <v>11500</v>
      </c>
      <c r="M176" s="107">
        <v>11500</v>
      </c>
      <c r="N176" s="197">
        <v>122</v>
      </c>
    </row>
    <row r="177" spans="1:14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x14ac:dyDescent="0.25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x14ac:dyDescent="0.25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25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25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25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9914086</v>
      </c>
      <c r="L196" s="76">
        <f>SUM(L197,L570)</f>
        <v>9232187</v>
      </c>
      <c r="M196" s="76">
        <f>SUM(M197,M570)</f>
        <v>9275875</v>
      </c>
      <c r="N196" s="197"/>
    </row>
    <row r="197" spans="1:14" ht="25.5" hidden="1" customHeight="1" x14ac:dyDescent="0.25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25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25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25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25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25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25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25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25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25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25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25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25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25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25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25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25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25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25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25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25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25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25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25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25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25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25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25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25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25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25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25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25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25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25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25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25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25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25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25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25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25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25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25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25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25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25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25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25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25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25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25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25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25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25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25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25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25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25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25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25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25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25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25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25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25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25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25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25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25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25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25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25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25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25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25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25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25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25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25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25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25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25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25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25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25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25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25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25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25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25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25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25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25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25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25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25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25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25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25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25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25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25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25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25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25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25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25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25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25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25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25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25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25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25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25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25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25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25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25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25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25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25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25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25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25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25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25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25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25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25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25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25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25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25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25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25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25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25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25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25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25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25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25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25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25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25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25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25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25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25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25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25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25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25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25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25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25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25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25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25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25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25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25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25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25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25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25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25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25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25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25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25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25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25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25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25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25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25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25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25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25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25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25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25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25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25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25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25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25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25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25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25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25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25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25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25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25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25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25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25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25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25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25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25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25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25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25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25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25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25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25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25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25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25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25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25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25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25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25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25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25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25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25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25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25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25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25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25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25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25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25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25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25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25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25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25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25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25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25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25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25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25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25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25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25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25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25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25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25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25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25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25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25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25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25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25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25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25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25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25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25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25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25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25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25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25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25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25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25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25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25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25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25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25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25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25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25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25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25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25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25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25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25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25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25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25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25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25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25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25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25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25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25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25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25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25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25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25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25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25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25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25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25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25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25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25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25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25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25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25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25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25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25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25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25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25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25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25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25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25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25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25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25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25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25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25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25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25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25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25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25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25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25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25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25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25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25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25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25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25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25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25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25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25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25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25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25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25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25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25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25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25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25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25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25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25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25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25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25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25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25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25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25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25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25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25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x14ac:dyDescent="0.25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9914086</v>
      </c>
      <c r="L570" s="78">
        <f t="shared" ref="L570" si="173">SUM(L577,L907,L1016)</f>
        <v>9232187</v>
      </c>
      <c r="M570" s="78">
        <f t="shared" ref="M570" si="174">SUM(M577,M907,M1016)</f>
        <v>9275875</v>
      </c>
      <c r="N570" s="198"/>
    </row>
    <row r="571" spans="1:14" ht="25.5" x14ac:dyDescent="0.25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36000</v>
      </c>
      <c r="L571" s="85">
        <f>SUMIF($F577:$F1031,$G571,L$577:L1031)</f>
        <v>36000</v>
      </c>
      <c r="M571" s="85">
        <f>SUMIF($F577:$F1031,$G571,M$577:M1031)</f>
        <v>36000</v>
      </c>
      <c r="N571" s="198"/>
    </row>
    <row r="572" spans="1:14" ht="25.5" x14ac:dyDescent="0.25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25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9878086</v>
      </c>
      <c r="L573" s="85">
        <f t="shared" ref="L573" si="179">SUMIF($F577:$F1031,$G573,L577:L1031)</f>
        <v>9196187</v>
      </c>
      <c r="M573" s="85">
        <f t="shared" ref="M573" si="180">SUMIF($F577:$F1031,$G573,M577:M1031)</f>
        <v>9239875</v>
      </c>
      <c r="N573" s="198"/>
    </row>
    <row r="574" spans="1:14" x14ac:dyDescent="0.25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0</v>
      </c>
      <c r="L574" s="85">
        <f t="shared" ref="L574" si="182">SUMIF($F577:$F1031,$G574,L577:L1031)</f>
        <v>0</v>
      </c>
      <c r="M574" s="85">
        <f t="shared" ref="M574" si="183">SUMIF($F577:$F1031,$G574,M577:M1031)</f>
        <v>0</v>
      </c>
      <c r="N574" s="198"/>
    </row>
    <row r="575" spans="1:14" ht="51" x14ac:dyDescent="0.25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5.5" x14ac:dyDescent="0.25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25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9859086</v>
      </c>
      <c r="L577" s="69">
        <f t="shared" ref="L577" si="191">SUM(L578,L624,L792,L825,L893,L879,L833)</f>
        <v>9207187</v>
      </c>
      <c r="M577" s="69">
        <f t="shared" ref="M577" si="192">SUM(M578,M624,M792,M825,M893,M879,M833)</f>
        <v>9250875</v>
      </c>
      <c r="N577" s="198"/>
    </row>
    <row r="578" spans="1:14" x14ac:dyDescent="0.25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9103300</v>
      </c>
      <c r="L578" s="69">
        <f t="shared" ref="L578" si="194">SUM(L579,L604,L611)</f>
        <v>9146987</v>
      </c>
      <c r="M578" s="69">
        <f t="shared" ref="M578" si="195">SUM(M579,M604,M611)</f>
        <v>9190675</v>
      </c>
      <c r="N578" s="197"/>
    </row>
    <row r="579" spans="1:14" x14ac:dyDescent="0.25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7500000</v>
      </c>
      <c r="L579" s="69">
        <f t="shared" ref="L579" si="197">SUM(L580:L603)</f>
        <v>7537500</v>
      </c>
      <c r="M579" s="69">
        <f t="shared" ref="M579" si="198">SUM(M580:M603)</f>
        <v>7575000</v>
      </c>
      <c r="N579" s="197"/>
    </row>
    <row r="580" spans="1:14" ht="25.5" customHeight="1" x14ac:dyDescent="0.25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/>
      <c r="L580" s="107"/>
      <c r="M580" s="107"/>
      <c r="N580" s="197">
        <v>3210</v>
      </c>
    </row>
    <row r="581" spans="1:14" x14ac:dyDescent="0.25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25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7500000</v>
      </c>
      <c r="L582" s="107">
        <v>7537500</v>
      </c>
      <c r="M582" s="107">
        <v>7575000</v>
      </c>
      <c r="N582" s="197">
        <v>5410</v>
      </c>
    </row>
    <row r="583" spans="1:14" x14ac:dyDescent="0.25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25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25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25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25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25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25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25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25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25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25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25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/>
      <c r="L594" s="107"/>
      <c r="M594" s="107"/>
      <c r="N594" s="197">
        <v>5410</v>
      </c>
    </row>
    <row r="595" spans="1:14" x14ac:dyDescent="0.25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25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25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25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25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25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/>
      <c r="L600" s="107"/>
      <c r="M600" s="107"/>
      <c r="N600" s="197">
        <v>5410</v>
      </c>
    </row>
    <row r="601" spans="1:14" x14ac:dyDescent="0.25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25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25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25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365800</v>
      </c>
      <c r="L604" s="69">
        <f>SUM(L605:L610)</f>
        <v>365800</v>
      </c>
      <c r="M604" s="69">
        <f>SUM(M605:M610)</f>
        <v>365800</v>
      </c>
      <c r="N604" s="197"/>
    </row>
    <row r="605" spans="1:14" x14ac:dyDescent="0.25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>
        <v>800</v>
      </c>
      <c r="L605" s="107">
        <v>800</v>
      </c>
      <c r="M605" s="107">
        <v>800</v>
      </c>
      <c r="N605" s="197">
        <v>3210</v>
      </c>
    </row>
    <row r="606" spans="1:14" x14ac:dyDescent="0.25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25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365000</v>
      </c>
      <c r="L607" s="107">
        <v>365000</v>
      </c>
      <c r="M607" s="107">
        <v>365000</v>
      </c>
      <c r="N607" s="197">
        <v>5410</v>
      </c>
    </row>
    <row r="608" spans="1:14" x14ac:dyDescent="0.25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25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25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25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1237500</v>
      </c>
      <c r="L611" s="69">
        <f>SUM(L612:L623)</f>
        <v>1243687</v>
      </c>
      <c r="M611" s="69">
        <f>SUM(M612:M623)</f>
        <v>1249875</v>
      </c>
      <c r="N611" s="197"/>
    </row>
    <row r="612" spans="1:14" ht="25.5" customHeight="1" x14ac:dyDescent="0.25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/>
      <c r="L612" s="107"/>
      <c r="M612" s="107"/>
      <c r="N612" s="197">
        <v>3210</v>
      </c>
    </row>
    <row r="613" spans="1:14" x14ac:dyDescent="0.25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25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1237500</v>
      </c>
      <c r="L614" s="107">
        <v>1243687</v>
      </c>
      <c r="M614" s="107">
        <v>1249875</v>
      </c>
      <c r="N614" s="197">
        <v>5410</v>
      </c>
    </row>
    <row r="615" spans="1:14" x14ac:dyDescent="0.25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25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25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25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25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25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/>
      <c r="L620" s="107"/>
      <c r="M620" s="107"/>
      <c r="N620" s="197">
        <v>5410</v>
      </c>
    </row>
    <row r="621" spans="1:14" x14ac:dyDescent="0.25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25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25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25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745786</v>
      </c>
      <c r="L624" s="69">
        <f t="shared" ref="L624" si="207">SUM(L625,L650,L687,L749,L742)</f>
        <v>60200</v>
      </c>
      <c r="M624" s="69">
        <f t="shared" ref="M624" si="208">SUM(M625,M650,M687,M749,M742)</f>
        <v>60200</v>
      </c>
      <c r="N624" s="197"/>
    </row>
    <row r="625" spans="1:14" x14ac:dyDescent="0.25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340586</v>
      </c>
      <c r="L625" s="69">
        <f>SUM(L626:L649)</f>
        <v>5000</v>
      </c>
      <c r="M625" s="69">
        <f>SUM(M626:M649)</f>
        <v>5000</v>
      </c>
      <c r="N625" s="197"/>
    </row>
    <row r="626" spans="1:14" x14ac:dyDescent="0.25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>
        <v>0</v>
      </c>
      <c r="L626" s="107">
        <v>0</v>
      </c>
      <c r="M626" s="107">
        <v>0</v>
      </c>
      <c r="N626" s="197">
        <v>3210</v>
      </c>
    </row>
    <row r="627" spans="1:14" x14ac:dyDescent="0.25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25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>
        <v>290586</v>
      </c>
      <c r="L628" s="107">
        <v>5000</v>
      </c>
      <c r="M628" s="107">
        <v>5000</v>
      </c>
      <c r="N628" s="197">
        <v>5410</v>
      </c>
    </row>
    <row r="629" spans="1:14" x14ac:dyDescent="0.25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/>
      <c r="L629" s="107"/>
      <c r="M629" s="107"/>
      <c r="N629" s="197">
        <v>6210</v>
      </c>
    </row>
    <row r="630" spans="1:14" x14ac:dyDescent="0.25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25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25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25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25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25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25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25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25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/>
      <c r="L638" s="107"/>
      <c r="M638" s="107"/>
      <c r="N638" s="197">
        <v>3210</v>
      </c>
    </row>
    <row r="639" spans="1:14" x14ac:dyDescent="0.25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25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>
        <v>20000</v>
      </c>
      <c r="L640" s="107"/>
      <c r="M640" s="107"/>
      <c r="N640" s="197">
        <v>5410</v>
      </c>
    </row>
    <row r="641" spans="1:14" x14ac:dyDescent="0.25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25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25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25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/>
      <c r="L644" s="107"/>
      <c r="M644" s="107"/>
      <c r="N644" s="197">
        <v>3210</v>
      </c>
    </row>
    <row r="645" spans="1:14" x14ac:dyDescent="0.25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25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>
        <v>30000</v>
      </c>
      <c r="L646" s="107"/>
      <c r="M646" s="107"/>
      <c r="N646" s="197">
        <v>5410</v>
      </c>
    </row>
    <row r="647" spans="1:14" x14ac:dyDescent="0.25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/>
      <c r="L647" s="107"/>
      <c r="M647" s="107"/>
      <c r="N647" s="197">
        <v>6210</v>
      </c>
    </row>
    <row r="648" spans="1:14" x14ac:dyDescent="0.25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25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25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91100</v>
      </c>
      <c r="L650" s="69">
        <f>SUM(L651:L686)</f>
        <v>21100</v>
      </c>
      <c r="M650" s="69">
        <f>SUM(M651:M686)</f>
        <v>21100</v>
      </c>
      <c r="N650" s="197"/>
    </row>
    <row r="651" spans="1:14" ht="15" customHeight="1" x14ac:dyDescent="0.25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1000</v>
      </c>
      <c r="L651" s="107">
        <v>1000</v>
      </c>
      <c r="M651" s="107">
        <v>1000</v>
      </c>
      <c r="N651" s="197">
        <v>3210</v>
      </c>
    </row>
    <row r="652" spans="1:14" x14ac:dyDescent="0.25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25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>
        <v>20000</v>
      </c>
      <c r="L653" s="107"/>
      <c r="M653" s="107"/>
      <c r="N653" s="197">
        <v>5410</v>
      </c>
    </row>
    <row r="654" spans="1:14" x14ac:dyDescent="0.25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/>
      <c r="L654" s="107"/>
      <c r="M654" s="107"/>
      <c r="N654" s="197">
        <v>6210</v>
      </c>
    </row>
    <row r="655" spans="1:14" x14ac:dyDescent="0.25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25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25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>
        <v>12000</v>
      </c>
      <c r="L657" s="107">
        <v>12000</v>
      </c>
      <c r="M657" s="107">
        <v>12000</v>
      </c>
      <c r="N657" s="197">
        <v>3210</v>
      </c>
    </row>
    <row r="658" spans="1:14" x14ac:dyDescent="0.25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25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>
        <v>20000</v>
      </c>
      <c r="L659" s="107"/>
      <c r="M659" s="107"/>
      <c r="N659" s="197">
        <v>5410</v>
      </c>
    </row>
    <row r="660" spans="1:14" x14ac:dyDescent="0.25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25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25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25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>
        <v>300</v>
      </c>
      <c r="L663" s="107">
        <v>300</v>
      </c>
      <c r="M663" s="107">
        <v>300</v>
      </c>
      <c r="N663" s="197">
        <v>3210</v>
      </c>
    </row>
    <row r="664" spans="1:14" x14ac:dyDescent="0.25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25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25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25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25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25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>
        <v>1000</v>
      </c>
      <c r="L669" s="107">
        <v>1000</v>
      </c>
      <c r="M669" s="107">
        <v>1000</v>
      </c>
      <c r="N669" s="197">
        <v>3210</v>
      </c>
    </row>
    <row r="670" spans="1:14" x14ac:dyDescent="0.25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25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/>
      <c r="L671" s="107"/>
      <c r="M671" s="107"/>
      <c r="N671" s="197">
        <v>5410</v>
      </c>
    </row>
    <row r="672" spans="1:14" x14ac:dyDescent="0.25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25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25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25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6800</v>
      </c>
      <c r="L675" s="107">
        <v>6800</v>
      </c>
      <c r="M675" s="107">
        <v>6800</v>
      </c>
      <c r="N675" s="197">
        <v>3210</v>
      </c>
    </row>
    <row r="676" spans="1:14" x14ac:dyDescent="0.25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25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>
        <v>30000</v>
      </c>
      <c r="L677" s="107"/>
      <c r="M677" s="107"/>
      <c r="N677" s="197">
        <v>5410</v>
      </c>
    </row>
    <row r="678" spans="1:14" x14ac:dyDescent="0.25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25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25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25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/>
      <c r="L681" s="107"/>
      <c r="M681" s="107"/>
      <c r="N681" s="197">
        <v>3210</v>
      </c>
    </row>
    <row r="682" spans="1:14" x14ac:dyDescent="0.25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25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25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25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25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25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112000</v>
      </c>
      <c r="L687" s="69">
        <f>SUM(L688:L741)</f>
        <v>2000</v>
      </c>
      <c r="M687" s="69">
        <f>SUM(M688:M741)</f>
        <v>2000</v>
      </c>
      <c r="N687" s="197"/>
    </row>
    <row r="688" spans="1:14" x14ac:dyDescent="0.25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1000</v>
      </c>
      <c r="L688" s="107">
        <v>1000</v>
      </c>
      <c r="M688" s="107">
        <v>1000</v>
      </c>
      <c r="N688" s="197">
        <v>3210</v>
      </c>
    </row>
    <row r="689" spans="1:14" x14ac:dyDescent="0.25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25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>
        <v>80000</v>
      </c>
      <c r="L690" s="107"/>
      <c r="M690" s="107"/>
      <c r="N690" s="197">
        <v>5410</v>
      </c>
    </row>
    <row r="691" spans="1:14" x14ac:dyDescent="0.25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25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25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25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/>
      <c r="L694" s="107"/>
      <c r="M694" s="107"/>
      <c r="N694" s="197">
        <v>3210</v>
      </c>
    </row>
    <row r="695" spans="1:14" x14ac:dyDescent="0.25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25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25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25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25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25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/>
      <c r="L700" s="107"/>
      <c r="M700" s="107"/>
      <c r="N700" s="197">
        <v>3210</v>
      </c>
    </row>
    <row r="701" spans="1:14" x14ac:dyDescent="0.25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25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/>
      <c r="L702" s="107"/>
      <c r="M702" s="107"/>
      <c r="N702" s="197">
        <v>5410</v>
      </c>
    </row>
    <row r="703" spans="1:14" x14ac:dyDescent="0.25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/>
      <c r="L703" s="107"/>
      <c r="M703" s="107"/>
      <c r="N703" s="197">
        <v>6210</v>
      </c>
    </row>
    <row r="704" spans="1:14" x14ac:dyDescent="0.25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25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25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/>
      <c r="L706" s="107"/>
      <c r="M706" s="107"/>
      <c r="N706" s="197">
        <v>3210</v>
      </c>
    </row>
    <row r="707" spans="1:14" x14ac:dyDescent="0.25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25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25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25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25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25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/>
      <c r="L712" s="107"/>
      <c r="M712" s="107"/>
      <c r="N712" s="197">
        <v>3210</v>
      </c>
    </row>
    <row r="713" spans="1:14" x14ac:dyDescent="0.25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25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25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25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25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25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/>
      <c r="L718" s="107"/>
      <c r="M718" s="107"/>
      <c r="N718" s="197">
        <v>3210</v>
      </c>
    </row>
    <row r="719" spans="1:14" x14ac:dyDescent="0.25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25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25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25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25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25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/>
      <c r="L724" s="107"/>
      <c r="M724" s="107"/>
      <c r="N724" s="197">
        <v>3210</v>
      </c>
    </row>
    <row r="725" spans="1:14" x14ac:dyDescent="0.25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25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>
        <v>20000</v>
      </c>
      <c r="L726" s="107"/>
      <c r="M726" s="107"/>
      <c r="N726" s="197">
        <v>5410</v>
      </c>
    </row>
    <row r="727" spans="1:14" x14ac:dyDescent="0.25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25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25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25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/>
      <c r="L730" s="107"/>
      <c r="M730" s="107"/>
      <c r="N730" s="197">
        <v>3210</v>
      </c>
    </row>
    <row r="731" spans="1:14" x14ac:dyDescent="0.25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25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/>
      <c r="L732" s="107"/>
      <c r="M732" s="107"/>
      <c r="N732" s="197">
        <v>5410</v>
      </c>
    </row>
    <row r="733" spans="1:14" x14ac:dyDescent="0.25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25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25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25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1000</v>
      </c>
      <c r="L736" s="107">
        <v>1000</v>
      </c>
      <c r="M736" s="107">
        <v>1000</v>
      </c>
      <c r="N736" s="197">
        <v>3210</v>
      </c>
    </row>
    <row r="737" spans="1:14" x14ac:dyDescent="0.25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25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>
        <v>10000</v>
      </c>
      <c r="L738" s="107"/>
      <c r="M738" s="107"/>
      <c r="N738" s="197">
        <v>5410</v>
      </c>
    </row>
    <row r="739" spans="1:14" x14ac:dyDescent="0.25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/>
      <c r="L739" s="107"/>
      <c r="M739" s="107"/>
      <c r="N739" s="197">
        <v>6210</v>
      </c>
    </row>
    <row r="740" spans="1:14" x14ac:dyDescent="0.25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25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5.5" x14ac:dyDescent="0.25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101000</v>
      </c>
      <c r="L742" s="69">
        <f>SUM(L743:L748)</f>
        <v>1000</v>
      </c>
      <c r="M742" s="69">
        <f>SUM(M743:M748)</f>
        <v>1000</v>
      </c>
      <c r="N742" s="197"/>
    </row>
    <row r="743" spans="1:14" ht="15" customHeight="1" x14ac:dyDescent="0.25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>
        <v>1000</v>
      </c>
      <c r="L743" s="107">
        <v>1000</v>
      </c>
      <c r="M743" s="107">
        <v>1000</v>
      </c>
      <c r="N743" s="197">
        <v>3210</v>
      </c>
    </row>
    <row r="744" spans="1:14" x14ac:dyDescent="0.25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25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>
        <v>100000</v>
      </c>
      <c r="L745" s="107"/>
      <c r="M745" s="107"/>
      <c r="N745" s="197">
        <v>5410</v>
      </c>
    </row>
    <row r="746" spans="1:14" x14ac:dyDescent="0.25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/>
      <c r="L746" s="107"/>
      <c r="M746" s="107"/>
      <c r="N746" s="197">
        <v>6210</v>
      </c>
    </row>
    <row r="747" spans="1:14" x14ac:dyDescent="0.25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25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5.5" x14ac:dyDescent="0.25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101100</v>
      </c>
      <c r="L749" s="69">
        <f>SUM(L750:L791)</f>
        <v>31100</v>
      </c>
      <c r="M749" s="69">
        <f>SUM(M750:M791)</f>
        <v>31100</v>
      </c>
      <c r="N749" s="197"/>
    </row>
    <row r="750" spans="1:14" ht="15" customHeight="1" x14ac:dyDescent="0.25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25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25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25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25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25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25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/>
      <c r="L756" s="107"/>
      <c r="M756" s="107"/>
      <c r="N756" s="197">
        <v>3210</v>
      </c>
    </row>
    <row r="757" spans="1:14" x14ac:dyDescent="0.25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25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/>
      <c r="L758" s="107"/>
      <c r="M758" s="107"/>
      <c r="N758" s="197">
        <v>5410</v>
      </c>
    </row>
    <row r="759" spans="1:14" x14ac:dyDescent="0.25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25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25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25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/>
      <c r="L762" s="107"/>
      <c r="M762" s="107"/>
      <c r="N762" s="197">
        <v>3210</v>
      </c>
    </row>
    <row r="763" spans="1:14" x14ac:dyDescent="0.25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25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/>
      <c r="L764" s="107"/>
      <c r="M764" s="107"/>
      <c r="N764" s="197">
        <v>5410</v>
      </c>
    </row>
    <row r="765" spans="1:14" x14ac:dyDescent="0.25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/>
      <c r="L765" s="107"/>
      <c r="M765" s="107"/>
      <c r="N765" s="197">
        <v>6210</v>
      </c>
    </row>
    <row r="766" spans="1:14" x14ac:dyDescent="0.25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25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25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>
        <v>100</v>
      </c>
      <c r="L768" s="107">
        <v>100</v>
      </c>
      <c r="M768" s="107">
        <v>100</v>
      </c>
      <c r="N768" s="197">
        <v>3210</v>
      </c>
    </row>
    <row r="769" spans="1:14" ht="25.5" customHeight="1" x14ac:dyDescent="0.25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25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 t="s">
        <v>318</v>
      </c>
      <c r="L770" s="107" t="s">
        <v>318</v>
      </c>
      <c r="M770" s="107" t="s">
        <v>318</v>
      </c>
      <c r="N770" s="197">
        <v>5410</v>
      </c>
    </row>
    <row r="771" spans="1:14" x14ac:dyDescent="0.25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25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25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25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/>
      <c r="L774" s="107"/>
      <c r="M774" s="107"/>
      <c r="N774" s="197">
        <v>3210</v>
      </c>
    </row>
    <row r="775" spans="1:14" ht="25.5" customHeight="1" x14ac:dyDescent="0.25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25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30000</v>
      </c>
      <c r="L776" s="107">
        <v>20000</v>
      </c>
      <c r="M776" s="107">
        <v>20000</v>
      </c>
      <c r="N776" s="197">
        <v>5410</v>
      </c>
    </row>
    <row r="777" spans="1:14" x14ac:dyDescent="0.25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25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25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25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/>
      <c r="L780" s="107"/>
      <c r="M780" s="107"/>
      <c r="N780" s="197">
        <v>3210</v>
      </c>
    </row>
    <row r="781" spans="1:14" x14ac:dyDescent="0.25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25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>
        <v>50000</v>
      </c>
      <c r="L782" s="107"/>
      <c r="M782" s="107"/>
      <c r="N782" s="197">
        <v>5410</v>
      </c>
    </row>
    <row r="783" spans="1:14" x14ac:dyDescent="0.25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25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25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25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6000</v>
      </c>
      <c r="L786" s="107">
        <v>6000</v>
      </c>
      <c r="M786" s="107">
        <v>6000</v>
      </c>
      <c r="N786" s="197">
        <v>3210</v>
      </c>
    </row>
    <row r="787" spans="1:14" ht="25.5" customHeight="1" x14ac:dyDescent="0.25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25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>
        <v>15000</v>
      </c>
      <c r="L788" s="107">
        <v>5000</v>
      </c>
      <c r="M788" s="107">
        <v>5000</v>
      </c>
      <c r="N788" s="197">
        <v>5410</v>
      </c>
    </row>
    <row r="789" spans="1:14" x14ac:dyDescent="0.25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/>
      <c r="L789" s="107"/>
      <c r="M789" s="107"/>
      <c r="N789" s="197">
        <v>6210</v>
      </c>
    </row>
    <row r="790" spans="1:14" x14ac:dyDescent="0.25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25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25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10000</v>
      </c>
      <c r="L792" s="69">
        <f t="shared" ref="L792" si="240">SUM(L793,L800)</f>
        <v>0</v>
      </c>
      <c r="M792" s="69">
        <f t="shared" ref="M792" si="241">SUM(M793,M800)</f>
        <v>0</v>
      </c>
      <c r="N792" s="197"/>
    </row>
    <row r="793" spans="1:14" x14ac:dyDescent="0.25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25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25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25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25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25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25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25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10000</v>
      </c>
      <c r="L800" s="69">
        <f>SUM(L801:L824)</f>
        <v>0</v>
      </c>
      <c r="M800" s="69">
        <f>SUM(M801:M824)</f>
        <v>0</v>
      </c>
      <c r="N800" s="197"/>
    </row>
    <row r="801" spans="1:14" ht="15" customHeight="1" x14ac:dyDescent="0.25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/>
      <c r="L801" s="107"/>
      <c r="M801" s="107"/>
      <c r="N801" s="197">
        <v>3210</v>
      </c>
    </row>
    <row r="802" spans="1:14" x14ac:dyDescent="0.25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25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25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25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25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25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25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25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25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25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25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25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25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25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10000</v>
      </c>
      <c r="L815" s="107"/>
      <c r="M815" s="107"/>
      <c r="N815" s="197">
        <v>5410</v>
      </c>
    </row>
    <row r="816" spans="1:14" ht="25.5" customHeight="1" x14ac:dyDescent="0.25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25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25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25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25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25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25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25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25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25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8.25" x14ac:dyDescent="0.25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25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25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25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25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25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25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5.5" x14ac:dyDescent="0.25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5.5" x14ac:dyDescent="0.25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25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25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25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25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25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25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25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25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25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25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25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25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5.5" x14ac:dyDescent="0.25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25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25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25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25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25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25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25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25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25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25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25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25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5.5" x14ac:dyDescent="0.25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25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25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25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25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25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25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25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25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25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25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25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25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25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25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25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25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25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25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5.5" x14ac:dyDescent="0.25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0</v>
      </c>
      <c r="L879" s="69">
        <f t="shared" ref="L879:M879" si="263">SUM(L880)</f>
        <v>0</v>
      </c>
      <c r="M879" s="69">
        <f t="shared" si="263"/>
        <v>0</v>
      </c>
      <c r="N879" s="197"/>
    </row>
    <row r="880" spans="1:14" ht="25.5" x14ac:dyDescent="0.25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customHeight="1" x14ac:dyDescent="0.25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25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25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25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25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25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25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25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25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/>
      <c r="L889" s="107"/>
      <c r="M889" s="107"/>
      <c r="N889" s="197">
        <v>5410</v>
      </c>
    </row>
    <row r="890" spans="1:14" x14ac:dyDescent="0.25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25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25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25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25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25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25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25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25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25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25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25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25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25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25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25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25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5.5" x14ac:dyDescent="0.25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55000</v>
      </c>
      <c r="L907" s="69">
        <f t="shared" ref="L907" si="272">SUM(L908,L916,L1001)</f>
        <v>25000</v>
      </c>
      <c r="M907" s="69">
        <f t="shared" ref="M907" si="273">SUM(M908,M916,M1001)</f>
        <v>25000</v>
      </c>
      <c r="N907" s="197"/>
    </row>
    <row r="908" spans="1:14" ht="25.5" x14ac:dyDescent="0.25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25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25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25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25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/>
      <c r="L912" s="107"/>
      <c r="M912" s="107"/>
      <c r="N912" s="197">
        <v>5410</v>
      </c>
    </row>
    <row r="913" spans="1:14" x14ac:dyDescent="0.25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25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25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5.5" x14ac:dyDescent="0.25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55000</v>
      </c>
      <c r="L916" s="69">
        <f t="shared" ref="L916" si="278">SUM(L917,L930,L973,L980,L987,L994)</f>
        <v>25000</v>
      </c>
      <c r="M916" s="69">
        <f t="shared" ref="M916" si="279">SUM(M917,M930,M973,M980,M987,M994)</f>
        <v>25000</v>
      </c>
      <c r="N916" s="197"/>
    </row>
    <row r="917" spans="1:14" x14ac:dyDescent="0.25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25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25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25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25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25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25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25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25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25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25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25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25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25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34000</v>
      </c>
      <c r="L930" s="108">
        <f>SUM(L931:L972)</f>
        <v>4000</v>
      </c>
      <c r="M930" s="108">
        <f>SUM(M931:M972)</f>
        <v>4000</v>
      </c>
      <c r="N930" s="197"/>
    </row>
    <row r="931" spans="1:14" x14ac:dyDescent="0.25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/>
      <c r="L931" s="107"/>
      <c r="M931" s="107"/>
      <c r="N931" s="197">
        <v>3210</v>
      </c>
    </row>
    <row r="932" spans="1:14" x14ac:dyDescent="0.25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25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>
        <v>30000</v>
      </c>
      <c r="L933" s="107"/>
      <c r="M933" s="107"/>
      <c r="N933" s="197">
        <v>5410</v>
      </c>
    </row>
    <row r="934" spans="1:14" x14ac:dyDescent="0.25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25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25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25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25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25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/>
      <c r="L939" s="107"/>
      <c r="M939" s="107"/>
      <c r="N939" s="197">
        <v>5410</v>
      </c>
    </row>
    <row r="940" spans="1:14" x14ac:dyDescent="0.25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25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25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25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/>
      <c r="L943" s="107"/>
      <c r="M943" s="107"/>
      <c r="N943" s="197">
        <v>3210</v>
      </c>
    </row>
    <row r="944" spans="1:14" x14ac:dyDescent="0.25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25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/>
      <c r="L945" s="107"/>
      <c r="M945" s="107"/>
      <c r="N945" s="197">
        <v>5410</v>
      </c>
    </row>
    <row r="946" spans="1:14" x14ac:dyDescent="0.25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25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25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25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/>
      <c r="L949" s="107"/>
      <c r="M949" s="107"/>
      <c r="N949" s="197">
        <v>3210</v>
      </c>
    </row>
    <row r="950" spans="1:14" x14ac:dyDescent="0.25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25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25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25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25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25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/>
      <c r="L955" s="107"/>
      <c r="M955" s="107"/>
      <c r="N955" s="197">
        <v>3210</v>
      </c>
    </row>
    <row r="956" spans="1:14" x14ac:dyDescent="0.25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25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/>
      <c r="L957" s="107"/>
      <c r="M957" s="107"/>
      <c r="N957" s="197">
        <v>5410</v>
      </c>
    </row>
    <row r="958" spans="1:14" x14ac:dyDescent="0.25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/>
      <c r="L958" s="107"/>
      <c r="M958" s="107"/>
      <c r="N958" s="197">
        <v>6210</v>
      </c>
    </row>
    <row r="959" spans="1:14" x14ac:dyDescent="0.25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25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25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/>
      <c r="L961" s="107"/>
      <c r="M961" s="107"/>
      <c r="N961" s="197">
        <v>3210</v>
      </c>
    </row>
    <row r="962" spans="1:14" x14ac:dyDescent="0.25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25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/>
      <c r="L963" s="107"/>
      <c r="M963" s="107"/>
      <c r="N963" s="197">
        <v>5410</v>
      </c>
    </row>
    <row r="964" spans="1:14" x14ac:dyDescent="0.25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25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25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25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>
        <v>4000</v>
      </c>
      <c r="L967" s="107">
        <v>4000</v>
      </c>
      <c r="M967" s="107">
        <v>4000</v>
      </c>
      <c r="N967" s="197">
        <v>3210</v>
      </c>
    </row>
    <row r="968" spans="1:14" x14ac:dyDescent="0.25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25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/>
      <c r="L969" s="107"/>
      <c r="M969" s="107"/>
      <c r="N969" s="197">
        <v>5410</v>
      </c>
    </row>
    <row r="970" spans="1:14" x14ac:dyDescent="0.25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25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25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25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customHeight="1" x14ac:dyDescent="0.25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/>
      <c r="L974" s="107"/>
      <c r="M974" s="107"/>
      <c r="N974" s="197">
        <v>3210</v>
      </c>
    </row>
    <row r="975" spans="1:14" x14ac:dyDescent="0.25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25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25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25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/>
      <c r="L978" s="107"/>
      <c r="M978" s="107"/>
      <c r="N978" s="197">
        <v>7210</v>
      </c>
    </row>
    <row r="979" spans="1:14" x14ac:dyDescent="0.25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5.5" x14ac:dyDescent="0.25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21000</v>
      </c>
      <c r="L980" s="69">
        <f>SUM(L981:L986)</f>
        <v>21000</v>
      </c>
      <c r="M980" s="69">
        <f>SUM(M981:M986)</f>
        <v>21000</v>
      </c>
      <c r="N980" s="197"/>
    </row>
    <row r="981" spans="1:14" x14ac:dyDescent="0.25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>
        <v>1000</v>
      </c>
      <c r="L981" s="107">
        <v>1000</v>
      </c>
      <c r="M981" s="107">
        <v>1000</v>
      </c>
      <c r="N981" s="197">
        <v>3210</v>
      </c>
    </row>
    <row r="982" spans="1:14" x14ac:dyDescent="0.25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25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20000</v>
      </c>
      <c r="L983" s="107">
        <v>20000</v>
      </c>
      <c r="M983" s="107">
        <v>20000</v>
      </c>
      <c r="N983" s="197">
        <v>5410</v>
      </c>
    </row>
    <row r="984" spans="1:14" x14ac:dyDescent="0.25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/>
      <c r="L984" s="107"/>
      <c r="M984" s="107"/>
      <c r="N984" s="197">
        <v>6210</v>
      </c>
    </row>
    <row r="985" spans="1:14" x14ac:dyDescent="0.25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25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25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25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25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25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25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25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25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25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25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25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25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25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25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25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5.5" x14ac:dyDescent="0.25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5.5" x14ac:dyDescent="0.25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25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25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25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25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25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25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5.5" x14ac:dyDescent="0.25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25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25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25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25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25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25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x14ac:dyDescent="0.25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5.5" x14ac:dyDescent="0.25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1" x14ac:dyDescent="0.25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25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25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25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25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25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25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8.25" x14ac:dyDescent="0.25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25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25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25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25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25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25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25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29022</v>
      </c>
      <c r="L1033" s="76">
        <f t="shared" ref="L1033" si="306">SUM(L1034,L1054,L1068,L1087,L1094,L1101,L1217,L1149,L1166,L1186,L1193,L1267,L1237,L1256,L1200,L1125)</f>
        <v>29022</v>
      </c>
      <c r="M1033" s="76">
        <f t="shared" ref="M1033" si="307">SUM(M1034,M1054,M1068,M1087,M1094,M1101,M1217,M1149,M1166,M1186,M1193,M1267,M1237,M1256,M1200,M1125)</f>
        <v>29022</v>
      </c>
      <c r="N1033" s="198"/>
    </row>
    <row r="1034" spans="1:14" ht="25.5" x14ac:dyDescent="0.25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10000</v>
      </c>
      <c r="L1034" s="78">
        <f>SUM(L1036)</f>
        <v>10000</v>
      </c>
      <c r="M1034" s="78">
        <f>SUM(M1036)</f>
        <v>10000</v>
      </c>
      <c r="N1034" s="197"/>
    </row>
    <row r="1035" spans="1:14" ht="25.5" x14ac:dyDescent="0.25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10000</v>
      </c>
      <c r="L1035" s="85">
        <f>SUMIF($F1036:$F1053,$G1035,L1036:L1053)</f>
        <v>10000</v>
      </c>
      <c r="M1035" s="85">
        <f>SUMIF($F1036:$F1053,$G1035,M1036:M1053)</f>
        <v>10000</v>
      </c>
      <c r="N1035" s="197"/>
    </row>
    <row r="1036" spans="1:14" x14ac:dyDescent="0.25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10000</v>
      </c>
      <c r="L1036" s="69">
        <f>SUM(L1037,L1042)</f>
        <v>10000</v>
      </c>
      <c r="M1036" s="69">
        <f>SUM(M1037,M1042)</f>
        <v>10000</v>
      </c>
      <c r="N1036" s="198"/>
    </row>
    <row r="1037" spans="1:14" x14ac:dyDescent="0.25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2913</v>
      </c>
      <c r="L1037" s="69">
        <f>SUM(L1038,L1040)</f>
        <v>2913</v>
      </c>
      <c r="M1037" s="69">
        <f>SUM(M1038,M1040)</f>
        <v>2913</v>
      </c>
      <c r="N1037" s="198"/>
    </row>
    <row r="1038" spans="1:14" x14ac:dyDescent="0.25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2500</v>
      </c>
      <c r="L1038" s="69">
        <f>SUM(L1039)</f>
        <v>2500</v>
      </c>
      <c r="M1038" s="69">
        <f>SUM(M1039)</f>
        <v>2500</v>
      </c>
      <c r="N1038" s="198"/>
    </row>
    <row r="1039" spans="1:14" x14ac:dyDescent="0.25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>
        <v>2500</v>
      </c>
      <c r="L1039" s="107">
        <v>2500</v>
      </c>
      <c r="M1039" s="107">
        <v>2500</v>
      </c>
      <c r="N1039" s="198">
        <v>111</v>
      </c>
    </row>
    <row r="1040" spans="1:14" x14ac:dyDescent="0.25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413</v>
      </c>
      <c r="L1040" s="69">
        <f>SUM(L1041:L1041)</f>
        <v>413</v>
      </c>
      <c r="M1040" s="69">
        <f>SUM(M1041:M1041)</f>
        <v>413</v>
      </c>
      <c r="N1040" s="198"/>
    </row>
    <row r="1041" spans="1:14" ht="25.5" x14ac:dyDescent="0.25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>
        <v>413</v>
      </c>
      <c r="L1041" s="107">
        <v>413</v>
      </c>
      <c r="M1041" s="107">
        <v>413</v>
      </c>
      <c r="N1041" s="198">
        <v>111</v>
      </c>
    </row>
    <row r="1042" spans="1:14" x14ac:dyDescent="0.25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7087</v>
      </c>
      <c r="L1042" s="69">
        <f>SUM(L1043,L1046,L1048,L1050)</f>
        <v>7087</v>
      </c>
      <c r="M1042" s="69">
        <f>SUM(M1043,M1046,M1048,M1050)</f>
        <v>7087</v>
      </c>
      <c r="N1042" s="198"/>
    </row>
    <row r="1043" spans="1:14" x14ac:dyDescent="0.25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500</v>
      </c>
      <c r="L1043" s="69">
        <f>SUM(L1044:L1045)</f>
        <v>500</v>
      </c>
      <c r="M1043" s="69">
        <f>SUM(M1044:M1045)</f>
        <v>500</v>
      </c>
      <c r="N1043" s="198"/>
    </row>
    <row r="1044" spans="1:14" ht="25.5" x14ac:dyDescent="0.25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>
        <v>500</v>
      </c>
      <c r="L1044" s="107">
        <v>500</v>
      </c>
      <c r="M1044" s="107">
        <v>500</v>
      </c>
      <c r="N1044" s="198">
        <v>111</v>
      </c>
    </row>
    <row r="1045" spans="1:14" x14ac:dyDescent="0.25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5087</v>
      </c>
      <c r="L1046" s="69">
        <f>SUM(L1047:L1047)</f>
        <v>5087</v>
      </c>
      <c r="M1046" s="69">
        <f>SUM(M1047:M1047)</f>
        <v>5087</v>
      </c>
      <c r="N1046" s="198"/>
    </row>
    <row r="1047" spans="1:14" x14ac:dyDescent="0.25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>
        <v>5087</v>
      </c>
      <c r="L1047" s="107">
        <v>5087</v>
      </c>
      <c r="M1047" s="107">
        <v>5087</v>
      </c>
      <c r="N1047" s="198">
        <v>111</v>
      </c>
    </row>
    <row r="1048" spans="1:14" ht="25.5" x14ac:dyDescent="0.25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1500</v>
      </c>
      <c r="L1050" s="69">
        <f>SUM(L1051:L1052)</f>
        <v>1500</v>
      </c>
      <c r="M1050" s="69">
        <f>SUM(M1051:M1052)</f>
        <v>1500</v>
      </c>
      <c r="N1050" s="198"/>
    </row>
    <row r="1051" spans="1:14" x14ac:dyDescent="0.25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>
        <v>1500</v>
      </c>
      <c r="L1052" s="107">
        <v>1500</v>
      </c>
      <c r="M1052" s="107">
        <v>1500</v>
      </c>
      <c r="N1052" s="198">
        <v>111</v>
      </c>
    </row>
    <row r="1053" spans="1:14" x14ac:dyDescent="0.25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25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25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5.5" x14ac:dyDescent="0.25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25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25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1300</v>
      </c>
      <c r="L1087" s="78">
        <f>SUM(L1089)</f>
        <v>1300</v>
      </c>
      <c r="M1087" s="78">
        <f>SUM(M1089)</f>
        <v>1300</v>
      </c>
      <c r="N1087" s="197"/>
    </row>
    <row r="1088" spans="1:14" ht="25.5" x14ac:dyDescent="0.25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1300</v>
      </c>
      <c r="L1088" s="85">
        <f t="shared" ref="L1088" si="325">SUMIF($F1089:$F1093,$G1088,L1089:L1093)</f>
        <v>1300</v>
      </c>
      <c r="M1088" s="85">
        <f t="shared" ref="M1088" si="326">SUMIF($F1089:$F1093,$G1088,M1089:M1093)</f>
        <v>1300</v>
      </c>
      <c r="N1088" s="197"/>
    </row>
    <row r="1089" spans="1:14" ht="25.5" x14ac:dyDescent="0.25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1300</v>
      </c>
      <c r="L1089" s="69">
        <f t="shared" ref="L1089:M1091" si="328">SUM(L1090)</f>
        <v>1300</v>
      </c>
      <c r="M1089" s="69">
        <f t="shared" si="328"/>
        <v>1300</v>
      </c>
      <c r="N1089" s="198"/>
    </row>
    <row r="1090" spans="1:14" ht="25.5" x14ac:dyDescent="0.25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1300</v>
      </c>
      <c r="L1090" s="69">
        <f t="shared" si="328"/>
        <v>1300</v>
      </c>
      <c r="M1090" s="69">
        <f t="shared" si="328"/>
        <v>1300</v>
      </c>
      <c r="N1090" s="197"/>
    </row>
    <row r="1091" spans="1:14" ht="25.5" x14ac:dyDescent="0.25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1300</v>
      </c>
      <c r="L1091" s="69">
        <f t="shared" si="328"/>
        <v>1300</v>
      </c>
      <c r="M1091" s="69">
        <f t="shared" si="328"/>
        <v>1300</v>
      </c>
      <c r="N1091" s="197"/>
    </row>
    <row r="1092" spans="1:14" x14ac:dyDescent="0.25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1300</v>
      </c>
      <c r="L1092" s="107">
        <v>1300</v>
      </c>
      <c r="M1092" s="107">
        <v>1300</v>
      </c>
      <c r="N1092" s="197">
        <v>111</v>
      </c>
    </row>
    <row r="1093" spans="1:14" x14ac:dyDescent="0.25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5.5" x14ac:dyDescent="0.25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25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25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25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25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25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5.5" x14ac:dyDescent="0.25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5.5" x14ac:dyDescent="0.25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25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0</v>
      </c>
      <c r="L1125" s="218">
        <f t="shared" ref="L1125" si="344">SUM(L1129)</f>
        <v>0</v>
      </c>
      <c r="M1125" s="218">
        <f t="shared" ref="M1125" si="345">SUM(M1129)</f>
        <v>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8">SUMIF($F1129:$F1147,$G1127,L1129:L1147)</f>
        <v>0</v>
      </c>
      <c r="M1127" s="85">
        <f t="shared" ref="M1127" si="349">SUMIF($F1129:$F1147,$G1127,M1129:M1147)</f>
        <v>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50">SUMIF($F1129:$F1147,$G1128,L1129:L1147)</f>
        <v>0</v>
      </c>
      <c r="M1128" s="85">
        <f t="shared" ref="M1128" si="351">SUMIF($F1129:$F1147,$G1128,M1129:M1147)</f>
        <v>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2">SUM(L1130,L1137)</f>
        <v>0</v>
      </c>
      <c r="M1129" s="218">
        <f t="shared" ref="M1129" si="353">SUM(M1130,M1137)</f>
        <v>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4">SUM(L1131,L1133,L1135)</f>
        <v>0</v>
      </c>
      <c r="M1130" s="218">
        <f t="shared" si="354"/>
        <v>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5">SUM(L1132)</f>
        <v>0</v>
      </c>
      <c r="M1131" s="218">
        <f t="shared" si="355"/>
        <v>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6">SUM(L1134)</f>
        <v>0</v>
      </c>
      <c r="M1133" s="218">
        <f t="shared" si="356"/>
        <v>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7">SUM(L1136)</f>
        <v>0</v>
      </c>
      <c r="M1135" s="218">
        <f t="shared" si="357"/>
        <v>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8">SUM(L1138,L1142,L1145)</f>
        <v>0</v>
      </c>
      <c r="M1137" s="218">
        <f t="shared" si="358"/>
        <v>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9">SUM(L1139:L1141)</f>
        <v>0</v>
      </c>
      <c r="M1138" s="218">
        <f t="shared" si="359"/>
        <v>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1">SUM(L1146:L1147)</f>
        <v>0</v>
      </c>
      <c r="M1145" s="218">
        <f t="shared" si="361"/>
        <v>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25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25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25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25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17722</v>
      </c>
      <c r="L1186" s="78">
        <f>SUM(L1188)</f>
        <v>17722</v>
      </c>
      <c r="M1186" s="78">
        <f>SUM(M1188)</f>
        <v>17722</v>
      </c>
      <c r="N1186" s="198"/>
    </row>
    <row r="1187" spans="1:14" ht="25.5" x14ac:dyDescent="0.25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17722</v>
      </c>
      <c r="L1187" s="85">
        <f t="shared" ref="L1187" si="372">SUMIF($F1188:$F1192,$G1187,L1188:L1192)</f>
        <v>17722</v>
      </c>
      <c r="M1187" s="85">
        <f t="shared" ref="M1187" si="373">SUMIF($F1188:$F1192,$G1187,M1188:M1192)</f>
        <v>17722</v>
      </c>
      <c r="N1187" s="197"/>
    </row>
    <row r="1188" spans="1:14" x14ac:dyDescent="0.25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17722</v>
      </c>
      <c r="L1188" s="69">
        <f t="shared" ref="L1188:M1188" si="375">SUM(L1189)</f>
        <v>17722</v>
      </c>
      <c r="M1188" s="69">
        <f t="shared" si="375"/>
        <v>17722</v>
      </c>
      <c r="N1188" s="198"/>
    </row>
    <row r="1189" spans="1:14" x14ac:dyDescent="0.25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17722</v>
      </c>
      <c r="L1189" s="69">
        <f>SUM(L1190)</f>
        <v>17722</v>
      </c>
      <c r="M1189" s="69">
        <f>SUM(M1190)</f>
        <v>17722</v>
      </c>
      <c r="N1189" s="198"/>
    </row>
    <row r="1190" spans="1:14" x14ac:dyDescent="0.25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17722</v>
      </c>
      <c r="L1190" s="69">
        <f>SUM(L1191:L1191)</f>
        <v>17722</v>
      </c>
      <c r="M1190" s="69">
        <f>SUM(M1191:M1191)</f>
        <v>17722</v>
      </c>
      <c r="N1190" s="197"/>
    </row>
    <row r="1191" spans="1:14" x14ac:dyDescent="0.25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17722</v>
      </c>
      <c r="L1191" s="107">
        <v>17722</v>
      </c>
      <c r="M1191" s="107">
        <v>17722</v>
      </c>
      <c r="N1191" s="207">
        <v>5212</v>
      </c>
    </row>
    <row r="1192" spans="1:14" x14ac:dyDescent="0.25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5.5" x14ac:dyDescent="0.25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25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25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5.5" x14ac:dyDescent="0.25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25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11130642</v>
      </c>
      <c r="L1277" s="157">
        <f t="shared" ref="K1277:M1279" si="425">SUMIF($G$6:$G$1275,$I1277,L$6:L$1275)</f>
        <v>10478743</v>
      </c>
      <c r="M1277" s="157">
        <f t="shared" si="425"/>
        <v>10522431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66300</v>
      </c>
      <c r="L1278" s="157">
        <f t="shared" si="425"/>
        <v>36300</v>
      </c>
      <c r="M1278" s="157">
        <f t="shared" si="425"/>
        <v>36300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11196942</v>
      </c>
      <c r="L1280" s="158">
        <f t="shared" ref="L1280" si="426">SUM(L1277:L1279)</f>
        <v>10515043</v>
      </c>
      <c r="M1280" s="158">
        <f t="shared" ref="M1280" si="427">SUM(M1277:M1279)</f>
        <v>10558731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11300</v>
      </c>
      <c r="L1284" s="36">
        <f t="shared" ref="K1284:M1285" si="428">SUMIF($F$4:$F$1276,$F1284,L$4:L$1276)</f>
        <v>11300</v>
      </c>
      <c r="M1284" s="36">
        <f t="shared" si="428"/>
        <v>11300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1253834</v>
      </c>
      <c r="L1285" s="36">
        <f t="shared" si="428"/>
        <v>1253834</v>
      </c>
      <c r="M1285" s="36">
        <f t="shared" si="428"/>
        <v>1253834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0</v>
      </c>
      <c r="L1286" s="149">
        <f t="shared" si="429"/>
        <v>0</v>
      </c>
      <c r="M1286" s="149">
        <f t="shared" si="429"/>
        <v>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0</v>
      </c>
      <c r="L1287" s="149">
        <f t="shared" si="429"/>
        <v>0</v>
      </c>
      <c r="M1287" s="149">
        <f t="shared" si="429"/>
        <v>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17722</v>
      </c>
      <c r="L1289" s="149">
        <f t="shared" si="429"/>
        <v>17722</v>
      </c>
      <c r="M1289" s="149">
        <f t="shared" si="429"/>
        <v>17722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36000</v>
      </c>
      <c r="L1290" s="36">
        <f t="shared" si="430"/>
        <v>36000</v>
      </c>
      <c r="M1290" s="36">
        <f t="shared" si="430"/>
        <v>36000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9878086</v>
      </c>
      <c r="L1292" s="36">
        <f t="shared" si="430"/>
        <v>9196187</v>
      </c>
      <c r="M1292" s="36">
        <f t="shared" si="430"/>
        <v>9239875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0</v>
      </c>
      <c r="L1293" s="36">
        <f t="shared" si="430"/>
        <v>0</v>
      </c>
      <c r="M1293" s="36">
        <f t="shared" si="430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11196942</v>
      </c>
      <c r="L1296" s="151">
        <f>SUM(L1284:L1295)</f>
        <v>10515043</v>
      </c>
      <c r="M1296" s="151">
        <f>SUM(M1284:M1295)</f>
        <v>10558731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16" sqref="C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55.85546875" style="3" customWidth="1"/>
    <col min="9" max="16384" width="9.140625" style="3"/>
  </cols>
  <sheetData>
    <row r="1" spans="1:8" ht="25.5" x14ac:dyDescent="0.2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10540356</v>
      </c>
      <c r="D3" s="136">
        <f>'PRIHODI-za popuniti'!D438</f>
        <v>10514043</v>
      </c>
      <c r="E3" s="136">
        <f>'PRIHODI-za popuniti'!E438</f>
        <v>10557731</v>
      </c>
    </row>
    <row r="4" spans="1:8" ht="25.5" x14ac:dyDescent="0.2">
      <c r="A4" s="134">
        <v>7</v>
      </c>
      <c r="B4" s="135" t="s">
        <v>292</v>
      </c>
      <c r="C4" s="136">
        <f>'PRIHODI-za popuniti'!C439</f>
        <v>1000</v>
      </c>
      <c r="D4" s="136">
        <f>'PRIHODI-za popuniti'!D439</f>
        <v>1000</v>
      </c>
      <c r="E4" s="136">
        <f>'PRIHODI-za popuniti'!E439</f>
        <v>1000</v>
      </c>
    </row>
    <row r="5" spans="1:8" s="140" customFormat="1" x14ac:dyDescent="0.2">
      <c r="A5" s="137"/>
      <c r="B5" s="138" t="s">
        <v>293</v>
      </c>
      <c r="C5" s="139">
        <f>SUM(C3:C4)</f>
        <v>10541356</v>
      </c>
      <c r="D5" s="139">
        <f t="shared" ref="D5:E5" si="0">SUM(D3:D4)</f>
        <v>10515043</v>
      </c>
      <c r="E5" s="139">
        <f t="shared" si="0"/>
        <v>10558731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11130642</v>
      </c>
      <c r="D7" s="136">
        <f>'POSEBNI DIO-za popuniti'!L1277</f>
        <v>10478743</v>
      </c>
      <c r="E7" s="136">
        <f>'POSEBNI DIO-za popuniti'!M1277</f>
        <v>10522431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66300</v>
      </c>
      <c r="D8" s="136">
        <f>'POSEBNI DIO-za popuniti'!L1278</f>
        <v>36300</v>
      </c>
      <c r="E8" s="136">
        <f>'POSEBNI DIO-za popuniti'!M1278</f>
        <v>36300</v>
      </c>
    </row>
    <row r="9" spans="1:8" s="140" customFormat="1" x14ac:dyDescent="0.2">
      <c r="A9" s="137"/>
      <c r="B9" s="138" t="s">
        <v>296</v>
      </c>
      <c r="C9" s="139">
        <f>SUM(C7:C8)</f>
        <v>11196942</v>
      </c>
      <c r="D9" s="139">
        <f t="shared" ref="D9:E9" si="1">SUM(D7:D8)</f>
        <v>10515043</v>
      </c>
      <c r="E9" s="139">
        <f t="shared" si="1"/>
        <v>10558731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51" customHeight="1" x14ac:dyDescent="0.2">
      <c r="A15" s="230"/>
      <c r="B15" s="231" t="s">
        <v>313</v>
      </c>
      <c r="C15" s="234">
        <v>655586</v>
      </c>
      <c r="D15" s="136">
        <f>C15-C16</f>
        <v>0</v>
      </c>
      <c r="E15" s="136">
        <f>D15-D16</f>
        <v>0</v>
      </c>
      <c r="G15" s="232">
        <f>C15-C16-D16-E16</f>
        <v>0</v>
      </c>
      <c r="H15" s="233" t="s">
        <v>316</v>
      </c>
    </row>
    <row r="16" spans="1:8" s="140" customFormat="1" ht="63.75" x14ac:dyDescent="0.2">
      <c r="A16" s="142">
        <v>92</v>
      </c>
      <c r="B16" s="138" t="s">
        <v>315</v>
      </c>
      <c r="C16" s="139">
        <f>'PRIHODI-za popuniti'!C441</f>
        <v>655586</v>
      </c>
      <c r="D16" s="139">
        <f>'PRIHODI-za popuniti'!D441</f>
        <v>0</v>
      </c>
      <c r="E16" s="139">
        <f>'PRIHODI-za popuniti'!E441</f>
        <v>0</v>
      </c>
      <c r="H16" s="235" t="s">
        <v>314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x</cp:lastModifiedBy>
  <cp:lastPrinted>2021-10-19T09:28:09Z</cp:lastPrinted>
  <dcterms:created xsi:type="dcterms:W3CDTF">2020-10-13T07:17:24Z</dcterms:created>
  <dcterms:modified xsi:type="dcterms:W3CDTF">2021-10-29T11:10:28Z</dcterms:modified>
</cp:coreProperties>
</file>